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135" windowHeight="9844" activeTab="0"/>
  </bookViews>
  <sheets>
    <sheet name="助學金" sheetId="1" r:id="rId1"/>
    <sheet name="加班費" sheetId="2" r:id="rId2"/>
  </sheets>
  <externalReferences>
    <externalReference r:id="rId5"/>
  </externalReferences>
  <definedNames>
    <definedName name="_xlnm.Print_Area" localSheetId="1">'加班費'!$B$1:$I$37</definedName>
  </definedNames>
  <calcPr fullCalcOnLoad="1"/>
</workbook>
</file>

<file path=xl/comments1.xml><?xml version="1.0" encoding="utf-8"?>
<comments xmlns="http://schemas.openxmlformats.org/spreadsheetml/2006/main">
  <authors>
    <author>ASUSB85MG</author>
  </authors>
  <commentList>
    <comment ref="D9" authorId="0">
      <text>
        <r>
          <rPr>
            <sz val="10"/>
            <rFont val="細明體"/>
            <family val="3"/>
          </rPr>
          <t>如聘僱外籍學生者，請確認是否在台居住滿</t>
        </r>
        <r>
          <rPr>
            <sz val="10"/>
            <rFont val="Tahoma"/>
            <family val="2"/>
          </rPr>
          <t>183</t>
        </r>
        <r>
          <rPr>
            <sz val="10"/>
            <rFont val="細明體"/>
            <family val="3"/>
          </rPr>
          <t>天，如當年度未滿者請儘速通知人事室，以避免稅務漏未申報而受罰。</t>
        </r>
      </text>
    </comment>
  </commentList>
</comments>
</file>

<file path=xl/comments2.xml><?xml version="1.0" encoding="utf-8"?>
<comments xmlns="http://schemas.openxmlformats.org/spreadsheetml/2006/main">
  <authors>
    <author>ASUSB85MG</author>
  </authors>
  <commentList>
    <comment ref="E12" authorId="0">
      <text>
        <r>
          <rPr>
            <b/>
            <sz val="10"/>
            <rFont val="細明體"/>
            <family val="3"/>
          </rPr>
          <t xml:space="preserve">平日加班：
</t>
        </r>
        <r>
          <rPr>
            <sz val="10"/>
            <rFont val="細明體"/>
            <family val="3"/>
          </rPr>
          <t>延長工時至多4小時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10"/>
            <rFont val="細明體"/>
            <family val="3"/>
          </rPr>
          <t xml:space="preserve">休息日上班：
</t>
        </r>
        <r>
          <rPr>
            <sz val="10"/>
            <rFont val="細明體"/>
            <family val="3"/>
          </rPr>
          <t>一、延長工作時間在二小時以內者，按平日每小時工資額加給三分之一以上。
二、再延長工作時間在二小時以內者，按平日每小時工資額加給三分之二以上。
休息日工作，工作時間在二小時以內者，其工資按平日每小時工資額另再加給一又三分之一以上；工作二小時後再繼續工作者，按平日每小時工資額另再加給一又三分之二以上。</t>
        </r>
        <r>
          <rPr>
            <sz val="9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10"/>
            <rFont val="細明體"/>
            <family val="3"/>
          </rPr>
          <t>國定假日：</t>
        </r>
        <r>
          <rPr>
            <sz val="10"/>
            <rFont val="細明體"/>
            <family val="3"/>
          </rPr>
          <t xml:space="preserve">
『工資加倍』</t>
        </r>
        <r>
          <rPr>
            <sz val="10"/>
            <rFont val="Tahoma"/>
            <family val="2"/>
          </rPr>
          <t>or</t>
        </r>
        <r>
          <rPr>
            <sz val="10"/>
            <rFont val="細明體"/>
            <family val="3"/>
          </rPr>
          <t>『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 xml:space="preserve">補休』擇一
</t>
        </r>
        <r>
          <rPr>
            <sz val="9"/>
            <rFont val="細明體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10"/>
            <rFont val="細明體"/>
            <family val="3"/>
          </rPr>
          <t xml:space="preserve">勞動基準法第40條：
</t>
        </r>
        <r>
          <rPr>
            <sz val="10"/>
            <rFont val="細明體"/>
            <family val="3"/>
          </rPr>
          <t>沒有天災、事變或突發事件，雇主不得使勞工於「例假日」出勤，若因前揭原因有使勞工出勤者，該日應加倍給薪，並應給予勞工事後補假休息。</t>
        </r>
        <r>
          <rPr>
            <b/>
            <sz val="10"/>
            <rFont val="細明體"/>
            <family val="3"/>
          </rPr>
          <t xml:space="preserve"> </t>
        </r>
        <r>
          <rPr>
            <sz val="10"/>
            <rFont val="Tahoma"/>
            <family val="2"/>
          </rPr>
          <t xml:space="preserve">
</t>
        </r>
      </text>
    </comment>
    <comment ref="C39" authorId="0">
      <text>
        <r>
          <rPr>
            <sz val="9"/>
            <rFont val="細明體"/>
            <family val="3"/>
          </rPr>
          <t>新北市勞工局：
2960-3456#6517林小姐</t>
        </r>
        <r>
          <rPr>
            <sz val="9"/>
            <rFont val="Tahoma"/>
            <family val="2"/>
          </rPr>
          <t xml:space="preserve">
</t>
        </r>
      </text>
    </comment>
    <comment ref="G57" authorId="0">
      <text>
        <r>
          <rPr>
            <b/>
            <sz val="9"/>
            <rFont val="細明體"/>
            <family val="3"/>
          </rPr>
          <t>國定假日1日算8小時計算式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<sst xmlns="http://schemas.openxmlformats.org/spreadsheetml/2006/main" count="89" uniqueCount="88">
  <si>
    <t>單位主管：</t>
  </si>
  <si>
    <t>申請單位：</t>
  </si>
  <si>
    <t>申請月份：</t>
  </si>
  <si>
    <t>申請日期：</t>
  </si>
  <si>
    <t>學號</t>
  </si>
  <si>
    <t>姓名</t>
  </si>
  <si>
    <t>身份證字號</t>
  </si>
  <si>
    <t>申請人及分機：</t>
  </si>
  <si>
    <t>工作時數</t>
  </si>
  <si>
    <t>請領金額</t>
  </si>
  <si>
    <t>人事室：</t>
  </si>
  <si>
    <t>填寫注意事項：</t>
  </si>
  <si>
    <t>合計</t>
  </si>
  <si>
    <t>序</t>
  </si>
  <si>
    <t>立帳局號</t>
  </si>
  <si>
    <t>郵局帳號</t>
  </si>
  <si>
    <r>
      <t>輔仁大學工讀助學金</t>
    </r>
    <r>
      <rPr>
        <b/>
        <sz val="18"/>
        <color indexed="30"/>
        <rFont val="標楷體"/>
        <family val="4"/>
      </rPr>
      <t>加班費</t>
    </r>
    <r>
      <rPr>
        <b/>
        <sz val="18"/>
        <rFont val="標楷體"/>
        <family val="4"/>
      </rPr>
      <t>請領清單</t>
    </r>
  </si>
  <si>
    <t>申請日期：</t>
  </si>
  <si>
    <t>申請單位：</t>
  </si>
  <si>
    <t>【付款方式】郵政帳戶轉匯</t>
  </si>
  <si>
    <r>
      <t>【預算來源】</t>
    </r>
    <r>
      <rPr>
        <b/>
        <sz val="14"/>
        <color indexed="10"/>
        <rFont val="標楷體"/>
        <family val="4"/>
      </rPr>
      <t>限用</t>
    </r>
    <r>
      <rPr>
        <b/>
        <sz val="12"/>
        <color indexed="10"/>
        <rFont val="標楷體"/>
        <family val="4"/>
      </rPr>
      <t>：會計科目514202　</t>
    </r>
  </si>
  <si>
    <t>學號</t>
  </si>
  <si>
    <t>姓名</t>
  </si>
  <si>
    <t>身份證字號</t>
  </si>
  <si>
    <t>立帳局號</t>
  </si>
  <si>
    <t>郵局帳號</t>
  </si>
  <si>
    <t>基本時薪</t>
  </si>
  <si>
    <t>總請領金額</t>
  </si>
  <si>
    <t>項次</t>
  </si>
  <si>
    <t>日期
(依各加班日期逐欄填寫)</t>
  </si>
  <si>
    <t>填報加班類別</t>
  </si>
  <si>
    <t>當日加班費</t>
  </si>
  <si>
    <t>1.平日
加班時數</t>
  </si>
  <si>
    <t>3.國定假日上班時數</t>
  </si>
  <si>
    <t>4.例假日
上班時數</t>
  </si>
  <si>
    <t>注意事項：</t>
  </si>
  <si>
    <t>一、勞動基準法第36條：勞工每7日中應有2日之休息，其中1日為例假，1日為休息日。</t>
  </si>
  <si>
    <t xml:space="preserve">二、為符合上開規定，各單位應先與僱用之工讀助學生排定休假日及例假日之日期。     </t>
  </si>
  <si>
    <t>三、例假日若無天災、事變、突發事件之發生，使勞工於例假日出勤屬於違法事項，應依法處$2萬~100萬罰鍰。</t>
  </si>
  <si>
    <t>四、當月加班費請領清單應於次月3日前送交人事室，並統一於次月20日發薪。</t>
  </si>
  <si>
    <t>申請人及分機：</t>
  </si>
  <si>
    <t>人事室：</t>
  </si>
  <si>
    <t>各類假別加班費時薪計算</t>
  </si>
  <si>
    <t>平日加班
第1-2小時時薪</t>
  </si>
  <si>
    <t>平日加班
第3-4小時時薪</t>
  </si>
  <si>
    <t>國定假日
第1-8小時時薪</t>
  </si>
  <si>
    <t>國定假日
第9-10小時時薪</t>
  </si>
  <si>
    <t>國定假日
第11-12小時時薪</t>
  </si>
  <si>
    <t>例假日
第1-12小時時薪</t>
  </si>
  <si>
    <t>倍數</t>
  </si>
  <si>
    <t>時薪</t>
  </si>
  <si>
    <t>各項次計算結果</t>
  </si>
  <si>
    <t>項次</t>
  </si>
  <si>
    <t>0.欄位判別</t>
  </si>
  <si>
    <t>1.平日加班費</t>
  </si>
  <si>
    <t>3.國定假日加班費</t>
  </si>
  <si>
    <t>4.例假日加班費</t>
  </si>
  <si>
    <t>5.加班費加總</t>
  </si>
  <si>
    <t>(指預算薪資核發單位，請務必填寫)</t>
  </si>
  <si>
    <t>申請月份：＿＿＿年□一月、□二月、□三月、□四月、□五月、□六月、□七月</t>
  </si>
  <si>
    <t>＿＿年□一月、□二月、□三月、□四月、□五月、□六月、□七月</t>
  </si>
  <si>
    <t>＿＿年□八月、□九月、□十月、□十一月、□十二月 （月份請打V）</t>
  </si>
  <si>
    <t xml:space="preserve">          ＿＿＿年□八月、□九月、□十月、□十一月、□十二月 (月份請打V)</t>
  </si>
  <si>
    <t>2.休息日
上班時數</t>
  </si>
  <si>
    <t>休息日
第1-2小時時薪</t>
  </si>
  <si>
    <t>休息日
第3-8小時時薪</t>
  </si>
  <si>
    <t>休息日
第9-12小時時薪</t>
  </si>
  <si>
    <t>2.休息日加班費</t>
  </si>
  <si>
    <t xml:space="preserve">      ，若單位於休息日需請某甲協助活動，則其當日之薪資計算應依『2.休息日-上班時數』填報。</t>
  </si>
  <si>
    <t>舉例：某甲為每週上班達五日之工讀生，依上述注意事項二「單位應排定一日為休息日，一日為例假日」</t>
  </si>
  <si>
    <t>IF(G13=0,0,IF(G13&lt;=8,$H$42*8,IF(G13&gt;10,$H$42*8+$I$42*2+(G13-10)*$J$42,$H$42*8+(G13-8)*$I$42)))</t>
  </si>
  <si>
    <t>五、當月請領清單應於次月3日前送交人事室，並統一於次月20日發薪。</t>
  </si>
  <si>
    <t>七、工讀助學生戶籍地址如有異動，應檢附佐證資料向註冊組辦理變更。</t>
  </si>
  <si>
    <r>
      <t>三、</t>
    </r>
    <r>
      <rPr>
        <b/>
        <sz val="12"/>
        <color indexed="12"/>
        <rFont val="標楷體"/>
        <family val="4"/>
      </rPr>
      <t>如聘僱外籍學生者，請確認是否在台居住滿183天，如當年度未滿者請儘速通知人事室。</t>
    </r>
  </si>
  <si>
    <t>IF(F13=0,0,IF(F13&lt;=4,$E$42*2+$F$42*2,IF(F13&gt;8,$E$42*2+$F$42*6+$G$42*4,$E$42*2+$F$42*6)))</t>
  </si>
  <si>
    <t>IF(E13&lt;=2,E13*$C$42,IF(E13&gt;2,$C$42*2+(E13-2)*$D$42))</t>
  </si>
  <si>
    <t>107.3.1→</t>
  </si>
  <si>
    <t>106.1.1→</t>
  </si>
  <si>
    <t>IF(F13&lt;=2,F13*$E$42,IF(F13&lt;=8,$E$42*2+(F13-2)*$F$42,IF(F13&gt;8,$E$42*2+$F$42*6+(F13-8)*$G$42)))</t>
  </si>
  <si>
    <t xml:space="preserve">一、為維護工讀助學生權益，各單位應先完成線上提聘作業後始得僱用工讀助學生。     </t>
  </si>
  <si>
    <r>
      <t>【預算來源】</t>
    </r>
    <r>
      <rPr>
        <b/>
        <sz val="14"/>
        <color indexed="10"/>
        <rFont val="標楷體"/>
        <family val="4"/>
      </rPr>
      <t>限用</t>
    </r>
    <r>
      <rPr>
        <b/>
        <sz val="12"/>
        <color indexed="10"/>
        <rFont val="標楷體"/>
        <family val="4"/>
      </rPr>
      <t>：會計科目514202　</t>
    </r>
  </si>
  <si>
    <r>
      <t>【付款方式】</t>
    </r>
    <r>
      <rPr>
        <b/>
        <sz val="14"/>
        <color indexed="10"/>
        <rFont val="標楷體"/>
        <family val="4"/>
      </rPr>
      <t>限『郵政帳戶』</t>
    </r>
    <r>
      <rPr>
        <b/>
        <sz val="12"/>
        <color indexed="10"/>
        <rFont val="標楷體"/>
        <family val="4"/>
      </rPr>
      <t>轉匯</t>
    </r>
  </si>
  <si>
    <r>
      <t xml:space="preserve">             輔仁大學工讀助學金請領清單    </t>
    </r>
    <r>
      <rPr>
        <b/>
        <sz val="10"/>
        <color indexed="30"/>
        <rFont val="標楷體"/>
        <family val="4"/>
      </rPr>
      <t>本表自109.01.01起適用</t>
    </r>
  </si>
  <si>
    <r>
      <t>四、工讀助學金發給標準每小時</t>
    </r>
    <r>
      <rPr>
        <b/>
        <sz val="12"/>
        <rFont val="標楷體"/>
        <family val="4"/>
      </rPr>
      <t>158</t>
    </r>
    <r>
      <rPr>
        <sz val="12"/>
        <rFont val="標楷體"/>
        <family val="4"/>
      </rPr>
      <t>元。</t>
    </r>
  </si>
  <si>
    <t>本表自109.01.01.起適用</t>
  </si>
  <si>
    <r>
      <t>※申請單位請務必填寫(中文單位名稱)
且應與</t>
    </r>
    <r>
      <rPr>
        <u val="singleAccounting"/>
        <sz val="12"/>
        <color indexed="17"/>
        <rFont val="標楷體"/>
        <family val="4"/>
      </rPr>
      <t>勞健保提報系統所提預算來源單位相同，</t>
    </r>
    <r>
      <rPr>
        <sz val="12"/>
        <color indexed="17"/>
        <rFont val="標楷體"/>
        <family val="4"/>
      </rPr>
      <t xml:space="preserve">
以避免薪資保險費用扣帳錯誤</t>
    </r>
  </si>
  <si>
    <r>
      <t>六、請提供郵局帳戶；</t>
    </r>
    <r>
      <rPr>
        <b/>
        <sz val="12"/>
        <color indexed="60"/>
        <rFont val="標楷體"/>
        <family val="4"/>
      </rPr>
      <t>若使用他人帳戶致無法轉帳者，恕難受理，一律退件。</t>
    </r>
  </si>
  <si>
    <t>二、工讀助學生於約用期間中途離職，應立即填送紙本「退保申請單」至人事室辦理。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</si>
</sst>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$&quot;#,##0_);[Red]\(&quot;$&quot;#,##0\)"/>
    <numFmt numFmtId="178" formatCode="0.0_ "/>
    <numFmt numFmtId="179" formatCode="0_);[Red]\(0\)"/>
    <numFmt numFmtId="180" formatCode="m&quot;月&quot;d&quot;日&quot;"/>
  </numFmts>
  <fonts count="6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b/>
      <sz val="12"/>
      <color indexed="10"/>
      <name val="標楷體"/>
      <family val="4"/>
    </font>
    <font>
      <b/>
      <sz val="14"/>
      <color indexed="10"/>
      <name val="標楷體"/>
      <family val="4"/>
    </font>
    <font>
      <b/>
      <sz val="18"/>
      <color indexed="30"/>
      <name val="標楷體"/>
      <family val="4"/>
    </font>
    <font>
      <sz val="9"/>
      <name val="標楷體"/>
      <family val="4"/>
    </font>
    <font>
      <b/>
      <sz val="10"/>
      <name val="細明體"/>
      <family val="3"/>
    </font>
    <font>
      <sz val="10"/>
      <name val="細明體"/>
      <family val="3"/>
    </font>
    <font>
      <sz val="9"/>
      <name val="Tahoma"/>
      <family val="2"/>
    </font>
    <font>
      <sz val="10"/>
      <name val="Tahoma"/>
      <family val="2"/>
    </font>
    <font>
      <b/>
      <sz val="9"/>
      <name val="細明體"/>
      <family val="3"/>
    </font>
    <font>
      <sz val="9"/>
      <name val="細明體"/>
      <family val="3"/>
    </font>
    <font>
      <b/>
      <sz val="12"/>
      <color indexed="12"/>
      <name val="標楷體"/>
      <family val="4"/>
    </font>
    <font>
      <b/>
      <sz val="10"/>
      <color indexed="30"/>
      <name val="標楷體"/>
      <family val="4"/>
    </font>
    <font>
      <sz val="12"/>
      <color indexed="17"/>
      <name val="標楷體"/>
      <family val="4"/>
    </font>
    <font>
      <u val="singleAccounting"/>
      <sz val="12"/>
      <color indexed="17"/>
      <name val="標楷體"/>
      <family val="4"/>
    </font>
    <font>
      <b/>
      <sz val="12"/>
      <color indexed="6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8"/>
      <name val="標楷體"/>
      <family val="4"/>
    </font>
    <font>
      <b/>
      <sz val="10.5"/>
      <color indexed="10"/>
      <name val="標楷體"/>
      <family val="4"/>
    </font>
    <font>
      <sz val="12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b/>
      <sz val="12"/>
      <color rgb="FFFF0000"/>
      <name val="標楷體"/>
      <family val="4"/>
    </font>
    <font>
      <sz val="12"/>
      <color theme="1"/>
      <name val="標楷體"/>
      <family val="4"/>
    </font>
    <font>
      <b/>
      <sz val="10.5"/>
      <color rgb="FFFF0000"/>
      <name val="標楷體"/>
      <family val="4"/>
    </font>
    <font>
      <sz val="12"/>
      <color rgb="FF0000FF"/>
      <name val="標楷體"/>
      <family val="4"/>
    </font>
    <font>
      <sz val="12"/>
      <color rgb="FF008000"/>
      <name val="標楷體"/>
      <family val="4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6" fontId="3" fillId="0" borderId="0" xfId="33" applyNumberFormat="1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58" fontId="3" fillId="0" borderId="0" xfId="33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0" xfId="33" applyNumberFormat="1" applyFont="1" applyFill="1" applyBorder="1" applyAlignment="1">
      <alignment horizontal="center" vertical="center"/>
    </xf>
    <xf numFmtId="177" fontId="3" fillId="0" borderId="10" xfId="33" applyNumberFormat="1" applyFont="1" applyBorder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7" fontId="4" fillId="0" borderId="13" xfId="33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0" xfId="33" applyNumberFormat="1" applyFont="1" applyBorder="1" applyAlignment="1">
      <alignment horizontal="center" vertical="center"/>
    </xf>
    <xf numFmtId="176" fontId="3" fillId="0" borderId="17" xfId="33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3" fillId="0" borderId="19" xfId="33" applyNumberFormat="1" applyFont="1" applyBorder="1" applyAlignment="1">
      <alignment horizontal="center" vertical="center"/>
    </xf>
    <xf numFmtId="176" fontId="3" fillId="0" borderId="20" xfId="33" applyNumberFormat="1" applyFont="1" applyBorder="1" applyAlignment="1">
      <alignment horizontal="center" vertical="center"/>
    </xf>
    <xf numFmtId="176" fontId="3" fillId="0" borderId="14" xfId="33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177" fontId="4" fillId="0" borderId="0" xfId="33" applyNumberFormat="1" applyFont="1" applyBorder="1" applyAlignment="1">
      <alignment horizontal="right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178" fontId="3" fillId="0" borderId="10" xfId="0" applyNumberFormat="1" applyFont="1" applyBorder="1" applyAlignment="1" applyProtection="1">
      <alignment horizontal="right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178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176" fontId="61" fillId="0" borderId="0" xfId="33" applyNumberFormat="1" applyFont="1" applyFill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76" fontId="61" fillId="0" borderId="0" xfId="33" applyNumberFormat="1" applyFont="1" applyFill="1" applyBorder="1" applyAlignment="1">
      <alignment vertical="top"/>
    </xf>
    <xf numFmtId="0" fontId="60" fillId="0" borderId="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33" applyNumberFormat="1" applyFont="1" applyFill="1" applyBorder="1" applyAlignment="1">
      <alignment horizontal="center" vertical="center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177" fontId="4" fillId="0" borderId="24" xfId="33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62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179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4" fillId="0" borderId="0" xfId="0" applyFont="1" applyAlignment="1" applyProtection="1">
      <alignment vertical="center"/>
      <protection locked="0"/>
    </xf>
    <xf numFmtId="31" fontId="3" fillId="0" borderId="0" xfId="33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6" fontId="64" fillId="0" borderId="0" xfId="33" applyNumberFormat="1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left" vertical="center"/>
      <protection locked="0"/>
    </xf>
    <xf numFmtId="0" fontId="60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4"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Kutools%20for%20Excel\KutoolsforExce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C4" sqref="C4:D4"/>
    </sheetView>
  </sheetViews>
  <sheetFormatPr defaultColWidth="9.00390625" defaultRowHeight="16.5"/>
  <cols>
    <col min="1" max="1" width="3.625" style="1" customWidth="1"/>
    <col min="2" max="2" width="14.625" style="1" customWidth="1"/>
    <col min="3" max="3" width="12.625" style="1" customWidth="1"/>
    <col min="4" max="4" width="14.625" style="1" customWidth="1"/>
    <col min="5" max="6" width="12.625" style="1" customWidth="1"/>
    <col min="7" max="7" width="9.625" style="2" customWidth="1"/>
    <col min="8" max="8" width="12.625" style="2" customWidth="1"/>
    <col min="9" max="16384" width="9.00390625" style="1" customWidth="1"/>
  </cols>
  <sheetData>
    <row r="1" spans="1:8" s="6" customFormat="1" ht="30" customHeight="1">
      <c r="A1" s="77" t="s">
        <v>82</v>
      </c>
      <c r="B1" s="77"/>
      <c r="C1" s="77"/>
      <c r="D1" s="77"/>
      <c r="E1" s="77"/>
      <c r="F1" s="77"/>
      <c r="G1" s="77"/>
      <c r="H1" s="77"/>
    </row>
    <row r="2" s="6" customFormat="1" ht="12" customHeight="1"/>
    <row r="3" spans="1:8" ht="27.75" customHeight="1">
      <c r="A3" s="78" t="s">
        <v>3</v>
      </c>
      <c r="B3" s="78"/>
      <c r="C3" s="71">
        <f ca="1">TODAY()</f>
        <v>43836</v>
      </c>
      <c r="D3" s="71"/>
      <c r="E3" s="73" t="s">
        <v>85</v>
      </c>
      <c r="F3" s="73"/>
      <c r="G3" s="73"/>
      <c r="H3" s="73"/>
    </row>
    <row r="4" spans="1:8" ht="27.75" customHeight="1">
      <c r="A4" s="78" t="s">
        <v>1</v>
      </c>
      <c r="B4" s="78"/>
      <c r="C4" s="72"/>
      <c r="D4" s="72"/>
      <c r="E4" s="73"/>
      <c r="F4" s="73"/>
      <c r="G4" s="73"/>
      <c r="H4" s="73"/>
    </row>
    <row r="5" spans="1:8" ht="27.75" customHeight="1">
      <c r="A5" s="78" t="s">
        <v>2</v>
      </c>
      <c r="B5" s="78"/>
      <c r="C5" s="74" t="s">
        <v>60</v>
      </c>
      <c r="D5" s="74"/>
      <c r="E5" s="74"/>
      <c r="F5" s="74"/>
      <c r="G5" s="74"/>
      <c r="H5" s="74"/>
    </row>
    <row r="6" spans="2:8" ht="27.75" customHeight="1">
      <c r="B6" s="5"/>
      <c r="C6" s="74" t="s">
        <v>61</v>
      </c>
      <c r="D6" s="74"/>
      <c r="E6" s="74"/>
      <c r="F6" s="74"/>
      <c r="G6" s="74"/>
      <c r="H6" s="74"/>
    </row>
    <row r="7" spans="1:8" s="14" customFormat="1" ht="27.75" customHeight="1">
      <c r="A7" s="75" t="s">
        <v>81</v>
      </c>
      <c r="B7" s="75"/>
      <c r="C7" s="75"/>
      <c r="D7" s="75"/>
      <c r="E7" s="79" t="s">
        <v>80</v>
      </c>
      <c r="F7" s="79"/>
      <c r="G7" s="79"/>
      <c r="H7" s="79"/>
    </row>
    <row r="8" spans="1:8" ht="12" customHeight="1">
      <c r="A8" s="3"/>
      <c r="B8" s="3"/>
      <c r="C8" s="8"/>
      <c r="D8" s="9"/>
      <c r="E8" s="4"/>
      <c r="F8" s="4"/>
      <c r="G8" s="7"/>
      <c r="H8" s="7"/>
    </row>
    <row r="9" spans="1:8" ht="30" customHeight="1">
      <c r="A9" s="10" t="s">
        <v>13</v>
      </c>
      <c r="B9" s="10" t="s">
        <v>4</v>
      </c>
      <c r="C9" s="10" t="s">
        <v>5</v>
      </c>
      <c r="D9" s="68" t="s">
        <v>6</v>
      </c>
      <c r="E9" s="10" t="s">
        <v>14</v>
      </c>
      <c r="F9" s="10" t="s">
        <v>15</v>
      </c>
      <c r="G9" s="10" t="s">
        <v>8</v>
      </c>
      <c r="H9" s="11" t="s">
        <v>9</v>
      </c>
    </row>
    <row r="10" spans="1:8" ht="30" customHeight="1">
      <c r="A10" s="10">
        <v>1</v>
      </c>
      <c r="B10" s="34"/>
      <c r="C10" s="34"/>
      <c r="D10" s="34"/>
      <c r="E10" s="34"/>
      <c r="F10" s="34"/>
      <c r="G10" s="35"/>
      <c r="H10" s="12">
        <f>ROUND(G10*158,0)</f>
        <v>0</v>
      </c>
    </row>
    <row r="11" spans="1:8" ht="30" customHeight="1">
      <c r="A11" s="10">
        <v>2</v>
      </c>
      <c r="B11" s="34"/>
      <c r="C11" s="34"/>
      <c r="D11" s="34"/>
      <c r="E11" s="34"/>
      <c r="F11" s="34"/>
      <c r="G11" s="35"/>
      <c r="H11" s="12">
        <f aca="true" t="shared" si="0" ref="H11:H18">ROUND(G11*158,0)</f>
        <v>0</v>
      </c>
    </row>
    <row r="12" spans="1:8" ht="30" customHeight="1">
      <c r="A12" s="10">
        <v>3</v>
      </c>
      <c r="B12" s="34"/>
      <c r="C12" s="34"/>
      <c r="D12" s="34"/>
      <c r="E12" s="34"/>
      <c r="F12" s="34"/>
      <c r="G12" s="35"/>
      <c r="H12" s="12">
        <f t="shared" si="0"/>
        <v>0</v>
      </c>
    </row>
    <row r="13" spans="1:8" ht="30" customHeight="1">
      <c r="A13" s="10">
        <v>4</v>
      </c>
      <c r="B13" s="34"/>
      <c r="C13" s="34"/>
      <c r="D13" s="34"/>
      <c r="E13" s="34"/>
      <c r="F13" s="34"/>
      <c r="G13" s="35"/>
      <c r="H13" s="12">
        <f t="shared" si="0"/>
        <v>0</v>
      </c>
    </row>
    <row r="14" spans="1:8" ht="30" customHeight="1">
      <c r="A14" s="10">
        <v>5</v>
      </c>
      <c r="B14" s="34"/>
      <c r="C14" s="34"/>
      <c r="D14" s="34"/>
      <c r="E14" s="34"/>
      <c r="F14" s="34"/>
      <c r="G14" s="35"/>
      <c r="H14" s="12">
        <f t="shared" si="0"/>
        <v>0</v>
      </c>
    </row>
    <row r="15" spans="1:8" ht="30" customHeight="1">
      <c r="A15" s="10">
        <v>6</v>
      </c>
      <c r="B15" s="34"/>
      <c r="C15" s="34"/>
      <c r="D15" s="34"/>
      <c r="E15" s="34"/>
      <c r="F15" s="34"/>
      <c r="G15" s="35"/>
      <c r="H15" s="12">
        <f t="shared" si="0"/>
        <v>0</v>
      </c>
    </row>
    <row r="16" spans="1:8" ht="30" customHeight="1">
      <c r="A16" s="10">
        <v>7</v>
      </c>
      <c r="B16" s="34"/>
      <c r="C16" s="34"/>
      <c r="D16" s="34"/>
      <c r="E16" s="34"/>
      <c r="F16" s="34"/>
      <c r="G16" s="35"/>
      <c r="H16" s="12">
        <f t="shared" si="0"/>
        <v>0</v>
      </c>
    </row>
    <row r="17" spans="1:8" ht="30" customHeight="1">
      <c r="A17" s="10">
        <v>8</v>
      </c>
      <c r="B17" s="34"/>
      <c r="C17" s="34"/>
      <c r="D17" s="34"/>
      <c r="E17" s="34"/>
      <c r="F17" s="34"/>
      <c r="G17" s="35"/>
      <c r="H17" s="12">
        <f t="shared" si="0"/>
        <v>0</v>
      </c>
    </row>
    <row r="18" spans="1:8" ht="30" customHeight="1">
      <c r="A18" s="10">
        <v>9</v>
      </c>
      <c r="B18" s="34"/>
      <c r="C18" s="34"/>
      <c r="D18" s="34"/>
      <c r="E18" s="34"/>
      <c r="F18" s="34"/>
      <c r="G18" s="35"/>
      <c r="H18" s="12">
        <f t="shared" si="0"/>
        <v>0</v>
      </c>
    </row>
    <row r="19" spans="1:8" ht="30" customHeight="1" thickBot="1">
      <c r="A19" s="17">
        <v>10</v>
      </c>
      <c r="B19" s="36"/>
      <c r="C19" s="36"/>
      <c r="D19" s="36"/>
      <c r="E19" s="36"/>
      <c r="F19" s="36"/>
      <c r="G19" s="37"/>
      <c r="H19" s="12">
        <f>ROUND(G19*158,0)</f>
        <v>0</v>
      </c>
    </row>
    <row r="20" spans="1:8" ht="30" customHeight="1" thickBot="1">
      <c r="A20" s="76" t="s">
        <v>12</v>
      </c>
      <c r="B20" s="76"/>
      <c r="C20" s="76"/>
      <c r="D20" s="76"/>
      <c r="E20" s="76"/>
      <c r="F20" s="76"/>
      <c r="G20" s="19">
        <f>SUM(G10:G19)</f>
        <v>0</v>
      </c>
      <c r="H20" s="18">
        <f>SUM(H10:H19)</f>
        <v>0</v>
      </c>
    </row>
    <row r="21" spans="1:8" ht="9.75" customHeight="1">
      <c r="A21" s="31"/>
      <c r="B21" s="31"/>
      <c r="C21" s="31"/>
      <c r="D21" s="31"/>
      <c r="E21" s="31"/>
      <c r="F21" s="31"/>
      <c r="G21" s="32"/>
      <c r="H21" s="33"/>
    </row>
    <row r="22" spans="1:8" ht="19.5" customHeight="1">
      <c r="A22" s="9"/>
      <c r="B22" s="9" t="s">
        <v>11</v>
      </c>
      <c r="C22" s="9"/>
      <c r="D22" s="9"/>
      <c r="E22" s="9"/>
      <c r="F22" s="9"/>
      <c r="G22" s="9"/>
      <c r="H22" s="9"/>
    </row>
    <row r="23" spans="1:8" ht="19.5" customHeight="1">
      <c r="A23" s="9"/>
      <c r="B23" s="9" t="s">
        <v>79</v>
      </c>
      <c r="C23" s="9"/>
      <c r="D23" s="9"/>
      <c r="E23" s="9"/>
      <c r="F23" s="9"/>
      <c r="G23" s="9"/>
      <c r="H23" s="9"/>
    </row>
    <row r="24" spans="1:8" ht="19.5" customHeight="1">
      <c r="A24" s="9"/>
      <c r="B24" s="9" t="s">
        <v>87</v>
      </c>
      <c r="C24" s="9"/>
      <c r="D24" s="9"/>
      <c r="E24" s="9"/>
      <c r="F24" s="9"/>
      <c r="G24" s="9"/>
      <c r="H24" s="9"/>
    </row>
    <row r="25" spans="1:8" ht="19.5" customHeight="1">
      <c r="A25" s="9"/>
      <c r="B25" s="67" t="s">
        <v>73</v>
      </c>
      <c r="C25" s="9"/>
      <c r="D25" s="9"/>
      <c r="E25" s="9"/>
      <c r="F25" s="9"/>
      <c r="G25" s="9"/>
      <c r="H25" s="9"/>
    </row>
    <row r="26" spans="1:8" ht="19.5" customHeight="1">
      <c r="A26" s="9"/>
      <c r="B26" s="9" t="s">
        <v>83</v>
      </c>
      <c r="C26" s="9"/>
      <c r="D26" s="9"/>
      <c r="E26" s="9"/>
      <c r="F26" s="9"/>
      <c r="G26" s="9"/>
      <c r="H26" s="9"/>
    </row>
    <row r="27" spans="1:8" ht="19.5" customHeight="1">
      <c r="A27" s="9"/>
      <c r="B27" s="9" t="s">
        <v>71</v>
      </c>
      <c r="C27" s="9"/>
      <c r="D27" s="9"/>
      <c r="E27" s="9"/>
      <c r="F27" s="9"/>
      <c r="G27" s="9"/>
      <c r="H27" s="9"/>
    </row>
    <row r="28" spans="1:8" s="13" customFormat="1" ht="19.5" customHeight="1">
      <c r="A28" s="15"/>
      <c r="B28" s="44" t="s">
        <v>86</v>
      </c>
      <c r="C28" s="15"/>
      <c r="D28" s="15"/>
      <c r="E28" s="15"/>
      <c r="F28" s="15"/>
      <c r="G28" s="15"/>
      <c r="H28" s="15"/>
    </row>
    <row r="29" spans="1:8" ht="19.5" customHeight="1">
      <c r="A29" s="9"/>
      <c r="B29" s="9" t="s">
        <v>72</v>
      </c>
      <c r="C29" s="9"/>
      <c r="D29" s="9"/>
      <c r="E29" s="9"/>
      <c r="F29" s="9"/>
      <c r="G29" s="9"/>
      <c r="H29" s="9"/>
    </row>
    <row r="30" spans="1:8" ht="9.75" customHeight="1">
      <c r="A30" s="9"/>
      <c r="B30" s="9"/>
      <c r="C30" s="9"/>
      <c r="D30" s="9"/>
      <c r="E30" s="9"/>
      <c r="F30" s="9"/>
      <c r="G30" s="9"/>
      <c r="H30" s="9"/>
    </row>
    <row r="31" spans="1:8" s="4" customFormat="1" ht="19.5" customHeight="1">
      <c r="A31" s="20" t="s">
        <v>7</v>
      </c>
      <c r="B31" s="21"/>
      <c r="C31" s="16"/>
      <c r="D31" s="21" t="s">
        <v>0</v>
      </c>
      <c r="E31" s="21"/>
      <c r="F31" s="30" t="s">
        <v>10</v>
      </c>
      <c r="G31" s="21"/>
      <c r="H31" s="22"/>
    </row>
    <row r="32" spans="1:8" ht="15.75">
      <c r="A32" s="23"/>
      <c r="B32" s="4"/>
      <c r="C32" s="4"/>
      <c r="D32" s="4"/>
      <c r="E32" s="4"/>
      <c r="F32" s="23"/>
      <c r="G32" s="24"/>
      <c r="H32" s="25"/>
    </row>
    <row r="33" spans="1:8" ht="15.75">
      <c r="A33" s="23"/>
      <c r="B33" s="4"/>
      <c r="C33" s="4"/>
      <c r="D33" s="4"/>
      <c r="E33" s="4"/>
      <c r="F33" s="23"/>
      <c r="G33" s="24"/>
      <c r="H33" s="25"/>
    </row>
    <row r="34" spans="1:8" ht="15.75">
      <c r="A34" s="23"/>
      <c r="B34" s="4"/>
      <c r="C34" s="4"/>
      <c r="D34" s="4"/>
      <c r="E34" s="4"/>
      <c r="F34" s="23"/>
      <c r="G34" s="24"/>
      <c r="H34" s="25"/>
    </row>
    <row r="35" spans="1:8" ht="15.75">
      <c r="A35" s="26"/>
      <c r="B35" s="27"/>
      <c r="C35" s="27"/>
      <c r="D35" s="27"/>
      <c r="E35" s="27"/>
      <c r="F35" s="26"/>
      <c r="G35" s="28"/>
      <c r="H35" s="29"/>
    </row>
  </sheetData>
  <sheetProtection password="DDF9" sheet="1" objects="1" scenarios="1" selectLockedCells="1"/>
  <mergeCells count="12">
    <mergeCell ref="A1:H1"/>
    <mergeCell ref="C6:H6"/>
    <mergeCell ref="A3:B3"/>
    <mergeCell ref="A4:B4"/>
    <mergeCell ref="A5:B5"/>
    <mergeCell ref="E7:H7"/>
    <mergeCell ref="C3:D3"/>
    <mergeCell ref="C4:D4"/>
    <mergeCell ref="E3:H4"/>
    <mergeCell ref="C5:H5"/>
    <mergeCell ref="A7:D7"/>
    <mergeCell ref="A20:F20"/>
  </mergeCells>
  <dataValidations count="4">
    <dataValidation type="textLength" operator="equal" allowBlank="1" showInputMessage="1" showErrorMessage="1" errorTitle="立帳局號" error="立帳局號應為7碼" sqref="E10:E19">
      <formula1>7</formula1>
    </dataValidation>
    <dataValidation type="textLength" operator="equal" allowBlank="1" showInputMessage="1" showErrorMessage="1" errorTitle="郵局帳號" error="郵局帳號應為7碼" sqref="F10:F19">
      <formula1>7</formula1>
    </dataValidation>
    <dataValidation type="textLength" operator="equal" allowBlank="1" showInputMessage="1" showErrorMessage="1" errorTitle="身份證字號" error="身份證字號應為10碼" sqref="D10:D19">
      <formula1>10</formula1>
    </dataValidation>
    <dataValidation type="decimal" allowBlank="1" showInputMessage="1" showErrorMessage="1" errorTitle="工讀時數：" error="依每日8小時(5週)，若延長工讀者，應另填具加班單" sqref="G10:G19">
      <formula1>0</formula1>
      <formula2>200</formula2>
    </dataValidation>
  </dataValidations>
  <printOptions horizontalCentered="1"/>
  <pageMargins left="0" right="0" top="0.3937007874015748" bottom="0.3937007874015748" header="0.15748031496062992" footer="0.1574803149606299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P62"/>
  <sheetViews>
    <sheetView zoomScalePageLayoutView="0" workbookViewId="0" topLeftCell="A1">
      <selection activeCell="F13" sqref="F13"/>
    </sheetView>
  </sheetViews>
  <sheetFormatPr defaultColWidth="9.00390625" defaultRowHeight="16.5"/>
  <cols>
    <col min="1" max="1" width="0.6171875" style="1" customWidth="1"/>
    <col min="2" max="2" width="4.50390625" style="1" customWidth="1"/>
    <col min="3" max="3" width="11.125" style="1" customWidth="1"/>
    <col min="4" max="4" width="13.50390625" style="1" customWidth="1"/>
    <col min="5" max="7" width="13.125" style="1" customWidth="1"/>
    <col min="8" max="8" width="12.625" style="1" customWidth="1"/>
    <col min="9" max="9" width="13.75390625" style="1" customWidth="1"/>
    <col min="10" max="10" width="11.625" style="1" customWidth="1"/>
    <col min="11" max="11" width="12.25390625" style="1" customWidth="1"/>
    <col min="12" max="14" width="11.625" style="1" customWidth="1"/>
    <col min="15" max="15" width="13.875" style="1" customWidth="1"/>
    <col min="16" max="16384" width="9.00390625" style="1" customWidth="1"/>
  </cols>
  <sheetData>
    <row r="1" spans="2:15" s="6" customFormat="1" ht="30" customHeight="1">
      <c r="B1" s="77" t="s">
        <v>16</v>
      </c>
      <c r="C1" s="77"/>
      <c r="D1" s="77"/>
      <c r="E1" s="77"/>
      <c r="F1" s="77"/>
      <c r="G1" s="77"/>
      <c r="H1" s="77"/>
      <c r="I1" s="77"/>
      <c r="J1" s="39"/>
      <c r="K1" s="39"/>
      <c r="L1" s="39"/>
      <c r="M1" s="39"/>
      <c r="N1" s="39"/>
      <c r="O1" s="39"/>
    </row>
    <row r="2" spans="2:8" s="6" customFormat="1" ht="27.75" customHeight="1">
      <c r="B2" s="41" t="s">
        <v>17</v>
      </c>
      <c r="C2" s="63"/>
      <c r="D2" s="74"/>
      <c r="E2" s="74"/>
      <c r="F2" s="74"/>
      <c r="G2" s="63"/>
      <c r="H2" s="40" t="s">
        <v>84</v>
      </c>
    </row>
    <row r="3" spans="2:15" ht="27.75" customHeight="1">
      <c r="B3" s="41" t="s">
        <v>18</v>
      </c>
      <c r="C3" s="63"/>
      <c r="D3" s="74"/>
      <c r="E3" s="74"/>
      <c r="F3" s="74"/>
      <c r="G3" s="70" t="s">
        <v>58</v>
      </c>
      <c r="H3" s="41"/>
      <c r="I3" s="42"/>
      <c r="L3" s="43"/>
      <c r="M3" s="43"/>
      <c r="N3" s="43"/>
      <c r="O3" s="43"/>
    </row>
    <row r="4" spans="2:10" ht="27.75" customHeight="1">
      <c r="B4" s="41" t="s">
        <v>59</v>
      </c>
      <c r="C4" s="63"/>
      <c r="D4" s="41"/>
      <c r="E4" s="41"/>
      <c r="F4" s="41"/>
      <c r="G4" s="63"/>
      <c r="J4" s="42"/>
    </row>
    <row r="5" spans="2:15" ht="27.75" customHeight="1">
      <c r="B5" s="38" t="s">
        <v>62</v>
      </c>
      <c r="C5" s="63"/>
      <c r="D5" s="38"/>
      <c r="E5" s="63"/>
      <c r="F5" s="63"/>
      <c r="G5" s="63"/>
      <c r="J5" s="41"/>
      <c r="K5" s="41"/>
      <c r="L5" s="41"/>
      <c r="M5" s="41"/>
      <c r="N5" s="41"/>
      <c r="O5" s="41"/>
    </row>
    <row r="6" spans="2:9" s="14" customFormat="1" ht="27.75" customHeight="1">
      <c r="B6" s="44" t="s">
        <v>19</v>
      </c>
      <c r="D6" s="44"/>
      <c r="E6" s="44"/>
      <c r="F6" s="44"/>
      <c r="G6" s="44" t="s">
        <v>20</v>
      </c>
      <c r="H6" s="44"/>
      <c r="I6" s="44"/>
    </row>
    <row r="7" ht="3.75" customHeight="1" thickBot="1"/>
    <row r="8" spans="2:9" ht="30" customHeight="1" thickTop="1">
      <c r="B8" s="83" t="s">
        <v>21</v>
      </c>
      <c r="C8" s="84"/>
      <c r="D8" s="45" t="s">
        <v>22</v>
      </c>
      <c r="E8" s="45" t="s">
        <v>23</v>
      </c>
      <c r="F8" s="45" t="s">
        <v>24</v>
      </c>
      <c r="G8" s="45" t="s">
        <v>25</v>
      </c>
      <c r="H8" s="45" t="s">
        <v>26</v>
      </c>
      <c r="I8" s="46" t="s">
        <v>27</v>
      </c>
    </row>
    <row r="9" spans="2:9" ht="30" customHeight="1" thickBot="1">
      <c r="B9" s="85"/>
      <c r="C9" s="86"/>
      <c r="D9" s="47"/>
      <c r="E9" s="47"/>
      <c r="F9" s="47"/>
      <c r="G9" s="47"/>
      <c r="H9" s="64">
        <v>158</v>
      </c>
      <c r="I9" s="48">
        <f>SUM(I13:I22)</f>
        <v>0</v>
      </c>
    </row>
    <row r="10" ht="9" customHeight="1" thickTop="1"/>
    <row r="11" spans="2:9" ht="17.25" customHeight="1">
      <c r="B11" s="81" t="s">
        <v>28</v>
      </c>
      <c r="C11" s="87" t="s">
        <v>29</v>
      </c>
      <c r="D11" s="81"/>
      <c r="E11" s="88" t="s">
        <v>30</v>
      </c>
      <c r="F11" s="89"/>
      <c r="G11" s="89"/>
      <c r="H11" s="90"/>
      <c r="I11" s="81" t="s">
        <v>31</v>
      </c>
    </row>
    <row r="12" spans="2:9" ht="36.75" customHeight="1">
      <c r="B12" s="81"/>
      <c r="C12" s="81"/>
      <c r="D12" s="81"/>
      <c r="E12" s="49" t="s">
        <v>32</v>
      </c>
      <c r="F12" s="49" t="s">
        <v>63</v>
      </c>
      <c r="G12" s="49" t="s">
        <v>33</v>
      </c>
      <c r="H12" s="49" t="s">
        <v>34</v>
      </c>
      <c r="I12" s="81"/>
    </row>
    <row r="13" spans="2:14" ht="30" customHeight="1">
      <c r="B13" s="10">
        <v>1</v>
      </c>
      <c r="C13" s="82"/>
      <c r="D13" s="80"/>
      <c r="E13" s="65"/>
      <c r="F13" s="65"/>
      <c r="G13" s="65"/>
      <c r="H13" s="65"/>
      <c r="I13" s="49">
        <f aca="true" t="shared" si="0" ref="I13:I22">IF(I46=0,"",ROUND(I46,0))</f>
      </c>
      <c r="K13" s="66"/>
      <c r="L13" s="9"/>
      <c r="M13" s="4"/>
      <c r="N13" s="4"/>
    </row>
    <row r="14" spans="2:9" ht="30" customHeight="1">
      <c r="B14" s="10">
        <v>2</v>
      </c>
      <c r="C14" s="80"/>
      <c r="D14" s="80"/>
      <c r="E14" s="65"/>
      <c r="F14" s="65"/>
      <c r="G14" s="65"/>
      <c r="H14" s="65"/>
      <c r="I14" s="49">
        <f t="shared" si="0"/>
      </c>
    </row>
    <row r="15" spans="2:9" ht="30" customHeight="1">
      <c r="B15" s="10">
        <v>3</v>
      </c>
      <c r="C15" s="80"/>
      <c r="D15" s="80"/>
      <c r="E15" s="65"/>
      <c r="F15" s="65"/>
      <c r="G15" s="65"/>
      <c r="H15" s="65"/>
      <c r="I15" s="49">
        <f t="shared" si="0"/>
      </c>
    </row>
    <row r="16" spans="2:9" ht="30" customHeight="1">
      <c r="B16" s="10">
        <v>4</v>
      </c>
      <c r="C16" s="80"/>
      <c r="D16" s="80"/>
      <c r="E16" s="65"/>
      <c r="F16" s="65"/>
      <c r="G16" s="65"/>
      <c r="H16" s="65"/>
      <c r="I16" s="49">
        <f t="shared" si="0"/>
      </c>
    </row>
    <row r="17" spans="2:9" ht="30" customHeight="1">
      <c r="B17" s="10">
        <v>5</v>
      </c>
      <c r="C17" s="80"/>
      <c r="D17" s="80"/>
      <c r="E17" s="65"/>
      <c r="F17" s="65"/>
      <c r="G17" s="65"/>
      <c r="H17" s="65"/>
      <c r="I17" s="49">
        <f t="shared" si="0"/>
      </c>
    </row>
    <row r="18" spans="2:9" ht="30" customHeight="1">
      <c r="B18" s="10">
        <v>6</v>
      </c>
      <c r="C18" s="80"/>
      <c r="D18" s="80"/>
      <c r="E18" s="65"/>
      <c r="F18" s="65"/>
      <c r="G18" s="65"/>
      <c r="H18" s="65"/>
      <c r="I18" s="49">
        <f t="shared" si="0"/>
      </c>
    </row>
    <row r="19" spans="2:9" ht="30" customHeight="1">
      <c r="B19" s="10">
        <v>7</v>
      </c>
      <c r="C19" s="80"/>
      <c r="D19" s="80"/>
      <c r="E19" s="65"/>
      <c r="F19" s="65"/>
      <c r="G19" s="65"/>
      <c r="H19" s="65"/>
      <c r="I19" s="49">
        <f t="shared" si="0"/>
      </c>
    </row>
    <row r="20" spans="2:9" ht="30" customHeight="1">
      <c r="B20" s="10">
        <v>8</v>
      </c>
      <c r="C20" s="80"/>
      <c r="D20" s="80"/>
      <c r="E20" s="65"/>
      <c r="F20" s="65"/>
      <c r="G20" s="65"/>
      <c r="H20" s="65"/>
      <c r="I20" s="49">
        <f t="shared" si="0"/>
      </c>
    </row>
    <row r="21" spans="2:9" ht="30" customHeight="1">
      <c r="B21" s="10">
        <v>9</v>
      </c>
      <c r="C21" s="80"/>
      <c r="D21" s="80"/>
      <c r="E21" s="65"/>
      <c r="F21" s="65"/>
      <c r="G21" s="65"/>
      <c r="H21" s="65"/>
      <c r="I21" s="49">
        <f t="shared" si="0"/>
      </c>
    </row>
    <row r="22" spans="2:9" ht="30" customHeight="1">
      <c r="B22" s="10">
        <v>10</v>
      </c>
      <c r="C22" s="80"/>
      <c r="D22" s="80"/>
      <c r="E22" s="65"/>
      <c r="F22" s="65"/>
      <c r="G22" s="65"/>
      <c r="H22" s="65"/>
      <c r="I22" s="49">
        <f t="shared" si="0"/>
      </c>
    </row>
    <row r="23" spans="2:15" s="13" customFormat="1" ht="6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18.75" customHeight="1">
      <c r="B24" s="9" t="s">
        <v>35</v>
      </c>
      <c r="F24" s="9"/>
      <c r="G24" s="9"/>
      <c r="H24" s="9"/>
      <c r="I24" s="9"/>
      <c r="J24" s="9"/>
      <c r="K24" s="4"/>
      <c r="L24" s="4"/>
      <c r="M24" s="4"/>
      <c r="N24" s="4"/>
      <c r="O24" s="4"/>
    </row>
    <row r="25" spans="2:10" ht="18.75" customHeight="1">
      <c r="B25" s="9" t="s">
        <v>36</v>
      </c>
      <c r="F25" s="9"/>
      <c r="G25" s="9"/>
      <c r="H25" s="9"/>
      <c r="I25" s="9"/>
      <c r="J25" s="9"/>
    </row>
    <row r="26" spans="2:15" s="4" customFormat="1" ht="18.75" customHeight="1">
      <c r="B26" s="9" t="s">
        <v>37</v>
      </c>
      <c r="F26" s="9"/>
      <c r="G26" s="9"/>
      <c r="H26" s="9"/>
      <c r="I26" s="9"/>
      <c r="J26" s="9"/>
      <c r="K26" s="1"/>
      <c r="L26" s="1"/>
      <c r="M26" s="1"/>
      <c r="N26" s="1"/>
      <c r="O26" s="1"/>
    </row>
    <row r="27" spans="2:10" ht="18.75" customHeight="1">
      <c r="B27" s="62" t="s">
        <v>38</v>
      </c>
      <c r="F27" s="9"/>
      <c r="G27" s="9"/>
      <c r="H27" s="9"/>
      <c r="I27" s="9"/>
      <c r="J27" s="9"/>
    </row>
    <row r="28" spans="2:10" ht="18.75" customHeight="1">
      <c r="B28" s="50" t="s">
        <v>39</v>
      </c>
      <c r="F28" s="9"/>
      <c r="G28" s="9"/>
      <c r="H28" s="9"/>
      <c r="I28" s="9"/>
      <c r="J28" s="9"/>
    </row>
    <row r="29" spans="2:10" ht="18.75" customHeight="1">
      <c r="B29" s="9"/>
      <c r="F29" s="15"/>
      <c r="G29" s="15"/>
      <c r="H29" s="15"/>
      <c r="I29" s="15"/>
      <c r="J29" s="15"/>
    </row>
    <row r="30" spans="2:16" ht="18.75" customHeight="1">
      <c r="B30" s="51" t="s">
        <v>69</v>
      </c>
      <c r="C30" s="52"/>
      <c r="D30" s="52"/>
      <c r="E30" s="52"/>
      <c r="F30" s="51"/>
      <c r="G30" s="51"/>
      <c r="H30" s="51"/>
      <c r="I30" s="51"/>
      <c r="J30" s="9"/>
      <c r="M30" s="4"/>
      <c r="P30" s="4"/>
    </row>
    <row r="31" spans="2:16" ht="16.5">
      <c r="B31" s="61" t="s">
        <v>68</v>
      </c>
      <c r="C31" s="51"/>
      <c r="D31" s="52"/>
      <c r="E31" s="52"/>
      <c r="F31" s="52"/>
      <c r="G31" s="52"/>
      <c r="H31" s="52"/>
      <c r="I31" s="52"/>
      <c r="M31" s="4"/>
      <c r="N31" s="4"/>
      <c r="O31" s="4"/>
      <c r="P31" s="4"/>
    </row>
    <row r="32" spans="13:16" ht="16.5">
      <c r="M32" s="4"/>
      <c r="N32" s="4"/>
      <c r="O32" s="4"/>
      <c r="P32" s="4"/>
    </row>
    <row r="33" spans="2:16" ht="16.5">
      <c r="B33" s="20" t="s">
        <v>40</v>
      </c>
      <c r="C33" s="16"/>
      <c r="D33" s="16"/>
      <c r="E33" s="21" t="s">
        <v>0</v>
      </c>
      <c r="F33" s="16"/>
      <c r="G33" s="22"/>
      <c r="H33" s="30" t="s">
        <v>41</v>
      </c>
      <c r="I33" s="22"/>
      <c r="M33" s="4"/>
      <c r="N33" s="4"/>
      <c r="O33" s="4"/>
      <c r="P33" s="4"/>
    </row>
    <row r="34" spans="2:16" ht="16.5">
      <c r="B34" s="23"/>
      <c r="C34" s="4"/>
      <c r="D34" s="4"/>
      <c r="E34" s="4"/>
      <c r="F34" s="4"/>
      <c r="G34" s="53"/>
      <c r="H34" s="23"/>
      <c r="I34" s="53"/>
      <c r="M34" s="4"/>
      <c r="N34" s="4"/>
      <c r="O34" s="4"/>
      <c r="P34" s="4"/>
    </row>
    <row r="35" spans="2:16" ht="16.5">
      <c r="B35" s="23"/>
      <c r="C35" s="4"/>
      <c r="D35" s="4"/>
      <c r="E35" s="4"/>
      <c r="F35" s="4"/>
      <c r="G35" s="53"/>
      <c r="H35" s="23"/>
      <c r="I35" s="53"/>
      <c r="M35" s="4"/>
      <c r="N35" s="4"/>
      <c r="O35" s="4"/>
      <c r="P35" s="4"/>
    </row>
    <row r="36" spans="2:16" ht="17.25" customHeight="1">
      <c r="B36" s="23"/>
      <c r="C36" s="4"/>
      <c r="D36" s="4"/>
      <c r="E36" s="4"/>
      <c r="F36" s="4"/>
      <c r="G36" s="53"/>
      <c r="H36" s="23"/>
      <c r="I36" s="53"/>
      <c r="M36" s="4"/>
      <c r="N36" s="4"/>
      <c r="O36" s="4"/>
      <c r="P36" s="4"/>
    </row>
    <row r="37" spans="2:9" ht="16.5">
      <c r="B37" s="26"/>
      <c r="C37" s="27"/>
      <c r="D37" s="27"/>
      <c r="E37" s="27"/>
      <c r="F37" s="27"/>
      <c r="G37" s="54"/>
      <c r="H37" s="26"/>
      <c r="I37" s="54"/>
    </row>
    <row r="38" ht="16.5"/>
    <row r="39" spans="3:11" ht="15.75" hidden="1">
      <c r="C39" s="81" t="s">
        <v>42</v>
      </c>
      <c r="D39" s="81"/>
      <c r="E39" s="81"/>
      <c r="F39" s="81"/>
      <c r="G39" s="81"/>
      <c r="H39" s="81"/>
      <c r="I39" s="81"/>
      <c r="J39" s="81"/>
      <c r="K39" s="81"/>
    </row>
    <row r="40" spans="2:15" ht="48.75" hidden="1">
      <c r="B40" s="4"/>
      <c r="C40" s="49" t="s">
        <v>43</v>
      </c>
      <c r="D40" s="49" t="s">
        <v>44</v>
      </c>
      <c r="E40" s="49" t="s">
        <v>64</v>
      </c>
      <c r="F40" s="49" t="s">
        <v>65</v>
      </c>
      <c r="G40" s="49" t="s">
        <v>66</v>
      </c>
      <c r="H40" s="49" t="s">
        <v>45</v>
      </c>
      <c r="I40" s="49" t="s">
        <v>46</v>
      </c>
      <c r="J40" s="49" t="s">
        <v>47</v>
      </c>
      <c r="K40" s="49" t="s">
        <v>48</v>
      </c>
      <c r="L40" s="4"/>
      <c r="M40" s="55"/>
      <c r="N40" s="55"/>
      <c r="O40" s="4"/>
    </row>
    <row r="41" spans="2:15" ht="15.75" hidden="1">
      <c r="B41" s="10" t="s">
        <v>49</v>
      </c>
      <c r="C41" s="49">
        <v>1.33</v>
      </c>
      <c r="D41" s="49">
        <v>1.67</v>
      </c>
      <c r="E41" s="49">
        <v>1.33</v>
      </c>
      <c r="F41" s="49">
        <v>1.67</v>
      </c>
      <c r="G41" s="10">
        <v>2.67</v>
      </c>
      <c r="H41" s="49">
        <v>2</v>
      </c>
      <c r="I41" s="49">
        <v>1.33</v>
      </c>
      <c r="J41" s="49">
        <v>1.67</v>
      </c>
      <c r="K41" s="49">
        <v>2</v>
      </c>
      <c r="L41" s="4"/>
      <c r="M41" s="55"/>
      <c r="N41" s="55"/>
      <c r="O41" s="4"/>
    </row>
    <row r="42" spans="2:15" ht="21" customHeight="1" hidden="1">
      <c r="B42" s="10" t="s">
        <v>50</v>
      </c>
      <c r="C42" s="56">
        <f aca="true" t="shared" si="1" ref="C42:K42">ROUND($H$9*C41,0)</f>
        <v>210</v>
      </c>
      <c r="D42" s="56">
        <f t="shared" si="1"/>
        <v>264</v>
      </c>
      <c r="E42" s="56">
        <f t="shared" si="1"/>
        <v>210</v>
      </c>
      <c r="F42" s="56">
        <f t="shared" si="1"/>
        <v>264</v>
      </c>
      <c r="G42" s="56">
        <f t="shared" si="1"/>
        <v>422</v>
      </c>
      <c r="H42" s="56">
        <f t="shared" si="1"/>
        <v>316</v>
      </c>
      <c r="I42" s="56">
        <f t="shared" si="1"/>
        <v>210</v>
      </c>
      <c r="J42" s="56">
        <f t="shared" si="1"/>
        <v>264</v>
      </c>
      <c r="K42" s="56">
        <f t="shared" si="1"/>
        <v>316</v>
      </c>
      <c r="L42" s="4"/>
      <c r="M42" s="57"/>
      <c r="N42" s="57"/>
      <c r="O42" s="4"/>
    </row>
    <row r="43" spans="2:15" ht="21" customHeight="1" hidden="1">
      <c r="B43" s="4"/>
      <c r="C43" s="58"/>
      <c r="D43" s="58"/>
      <c r="E43" s="58"/>
      <c r="F43" s="58"/>
      <c r="G43" s="57"/>
      <c r="H43" s="57"/>
      <c r="I43" s="58"/>
      <c r="J43" s="57"/>
      <c r="K43" s="4"/>
      <c r="L43" s="4"/>
      <c r="M43" s="57"/>
      <c r="N43" s="57"/>
      <c r="O43" s="4"/>
    </row>
    <row r="44" spans="2:12" ht="15.75" hidden="1">
      <c r="B44" s="4"/>
      <c r="C44" s="81" t="s">
        <v>51</v>
      </c>
      <c r="D44" s="81"/>
      <c r="E44" s="81"/>
      <c r="F44" s="81"/>
      <c r="G44" s="81"/>
      <c r="H44" s="81"/>
      <c r="I44" s="81"/>
      <c r="J44" s="4"/>
      <c r="K44" s="4"/>
      <c r="L44" s="4"/>
    </row>
    <row r="45" spans="2:12" ht="32.25" hidden="1">
      <c r="B45" s="4"/>
      <c r="C45" s="10" t="s">
        <v>52</v>
      </c>
      <c r="D45" s="10" t="s">
        <v>53</v>
      </c>
      <c r="E45" s="49" t="s">
        <v>54</v>
      </c>
      <c r="F45" s="49" t="s">
        <v>67</v>
      </c>
      <c r="G45" s="49" t="s">
        <v>55</v>
      </c>
      <c r="H45" s="49" t="s">
        <v>56</v>
      </c>
      <c r="I45" s="59" t="s">
        <v>57</v>
      </c>
      <c r="J45" s="4"/>
      <c r="K45" s="4"/>
      <c r="L45" s="4"/>
    </row>
    <row r="46" spans="2:12" ht="15.75" hidden="1">
      <c r="B46" s="4"/>
      <c r="C46" s="10">
        <v>1</v>
      </c>
      <c r="D46" s="10">
        <f aca="true" t="shared" si="2" ref="D46:D55">IF(E46&gt;0,1,IF(F46&gt;0,2,IF(G46&gt;0,3,IF(H46&gt;0,4,5))))</f>
        <v>5</v>
      </c>
      <c r="E46" s="60">
        <f aca="true" t="shared" si="3" ref="E46:E55">IF(E13&lt;=2,E13*$C$42,IF(E13&gt;2,$C$42*2+(E13-2)*$D$42))</f>
        <v>0</v>
      </c>
      <c r="F46" s="10">
        <f>IF(F13&lt;=2,F13*$E$42,IF(F13&lt;=8,$E$42*2+(F13-2)*$F$42,IF(F13&gt;8,$E$42*2+$F$42*6+(F13-8)*$G$42)))</f>
        <v>0</v>
      </c>
      <c r="G46" s="10">
        <f>IF(G13=0,0,IF(G13&lt;=8,$H$42*$G13,IF(G13&gt;10,$H$42*8+$I$42*2+(G13-10)*$J$42,$H$42*8+(G13-8)*$I$42)))</f>
        <v>0</v>
      </c>
      <c r="H46" s="10">
        <f aca="true" t="shared" si="4" ref="H46:H55">IF(H13=0,0,IF(H13&lt;=8,$K$42*8,IF(H13&gt;8,$K$42*8+(H13-8)*$K$42)))</f>
        <v>0</v>
      </c>
      <c r="I46" s="10">
        <f aca="true" t="shared" si="5" ref="I46:I55">E46+F46+G46+H46</f>
        <v>0</v>
      </c>
      <c r="J46" s="4"/>
      <c r="K46" s="4"/>
      <c r="L46" s="4"/>
    </row>
    <row r="47" spans="2:12" ht="15.75" hidden="1">
      <c r="B47" s="4"/>
      <c r="C47" s="10">
        <v>2</v>
      </c>
      <c r="D47" s="10">
        <f t="shared" si="2"/>
        <v>5</v>
      </c>
      <c r="E47" s="60">
        <f t="shared" si="3"/>
        <v>0</v>
      </c>
      <c r="F47" s="10">
        <f>IF(F14&lt;=2,F14*$E$42,IF(F14&lt;=8,$E$42*2+(F14-2)*$F$42,IF(F14&gt;8,$E$42*2+$F$42*6+(F14-8)*$G$42)))</f>
        <v>0</v>
      </c>
      <c r="G47" s="10">
        <f aca="true" t="shared" si="6" ref="G47:G55">IF(G14=0,0,IF(G14&lt;=8,$H$42*$G14,IF(G14&gt;10,$H$42*8+$I$42*2+(G14-10)*$J$42,$H$42*8+(G14-8)*$I$42)))</f>
        <v>0</v>
      </c>
      <c r="H47" s="10">
        <f t="shared" si="4"/>
        <v>0</v>
      </c>
      <c r="I47" s="10">
        <f t="shared" si="5"/>
        <v>0</v>
      </c>
      <c r="J47" s="4"/>
      <c r="K47" s="4"/>
      <c r="L47" s="4"/>
    </row>
    <row r="48" spans="2:12" ht="15.75" hidden="1">
      <c r="B48" s="4"/>
      <c r="C48" s="10">
        <v>3</v>
      </c>
      <c r="D48" s="10">
        <f t="shared" si="2"/>
        <v>5</v>
      </c>
      <c r="E48" s="60">
        <f t="shared" si="3"/>
        <v>0</v>
      </c>
      <c r="F48" s="10">
        <f>IF(F15&lt;=2,F15*$E$42,IF(F15&lt;=8,$E$42*2+(F15-2)*$F$42,IF(F15&gt;8,$E$42*2+$F$42*6+(F15-8)*$G$42)))</f>
        <v>0</v>
      </c>
      <c r="G48" s="10">
        <f t="shared" si="6"/>
        <v>0</v>
      </c>
      <c r="H48" s="10">
        <f t="shared" si="4"/>
        <v>0</v>
      </c>
      <c r="I48" s="10">
        <f t="shared" si="5"/>
        <v>0</v>
      </c>
      <c r="J48" s="4"/>
      <c r="K48" s="4"/>
      <c r="L48" s="4"/>
    </row>
    <row r="49" spans="2:12" ht="15.75" hidden="1">
      <c r="B49" s="4"/>
      <c r="C49" s="10">
        <v>4</v>
      </c>
      <c r="D49" s="10">
        <f t="shared" si="2"/>
        <v>5</v>
      </c>
      <c r="E49" s="60">
        <f t="shared" si="3"/>
        <v>0</v>
      </c>
      <c r="F49" s="10">
        <f aca="true" t="shared" si="7" ref="F49:F55">IF(F16&lt;=2,F16*$E$42,IF(F16&lt;=8,$E$42*2+(F16-2)*$F$42,IF(F16&gt;8,$E$42*2+$F$42*6+(F16-8)*$G$42)))</f>
        <v>0</v>
      </c>
      <c r="G49" s="10">
        <f t="shared" si="6"/>
        <v>0</v>
      </c>
      <c r="H49" s="10">
        <f t="shared" si="4"/>
        <v>0</v>
      </c>
      <c r="I49" s="10">
        <f t="shared" si="5"/>
        <v>0</v>
      </c>
      <c r="J49" s="4"/>
      <c r="K49" s="4"/>
      <c r="L49" s="4"/>
    </row>
    <row r="50" spans="2:12" ht="15.75" hidden="1">
      <c r="B50" s="4"/>
      <c r="C50" s="10">
        <v>5</v>
      </c>
      <c r="D50" s="10">
        <f t="shared" si="2"/>
        <v>5</v>
      </c>
      <c r="E50" s="60">
        <f t="shared" si="3"/>
        <v>0</v>
      </c>
      <c r="F50" s="10">
        <f t="shared" si="7"/>
        <v>0</v>
      </c>
      <c r="G50" s="10">
        <f t="shared" si="6"/>
        <v>0</v>
      </c>
      <c r="H50" s="10">
        <f t="shared" si="4"/>
        <v>0</v>
      </c>
      <c r="I50" s="10">
        <f t="shared" si="5"/>
        <v>0</v>
      </c>
      <c r="J50" s="4"/>
      <c r="K50" s="4"/>
      <c r="L50" s="4"/>
    </row>
    <row r="51" spans="2:12" ht="15.75" hidden="1">
      <c r="B51" s="4"/>
      <c r="C51" s="10">
        <v>6</v>
      </c>
      <c r="D51" s="10">
        <f t="shared" si="2"/>
        <v>5</v>
      </c>
      <c r="E51" s="60">
        <f t="shared" si="3"/>
        <v>0</v>
      </c>
      <c r="F51" s="10">
        <f t="shared" si="7"/>
        <v>0</v>
      </c>
      <c r="G51" s="10">
        <f t="shared" si="6"/>
        <v>0</v>
      </c>
      <c r="H51" s="10">
        <f t="shared" si="4"/>
        <v>0</v>
      </c>
      <c r="I51" s="10">
        <f t="shared" si="5"/>
        <v>0</v>
      </c>
      <c r="J51" s="4"/>
      <c r="K51" s="4"/>
      <c r="L51" s="4"/>
    </row>
    <row r="52" spans="2:12" ht="15.75" hidden="1">
      <c r="B52" s="4"/>
      <c r="C52" s="10">
        <v>7</v>
      </c>
      <c r="D52" s="10">
        <f t="shared" si="2"/>
        <v>5</v>
      </c>
      <c r="E52" s="60">
        <f t="shared" si="3"/>
        <v>0</v>
      </c>
      <c r="F52" s="10">
        <f t="shared" si="7"/>
        <v>0</v>
      </c>
      <c r="G52" s="10">
        <f t="shared" si="6"/>
        <v>0</v>
      </c>
      <c r="H52" s="10">
        <f t="shared" si="4"/>
        <v>0</v>
      </c>
      <c r="I52" s="10">
        <f t="shared" si="5"/>
        <v>0</v>
      </c>
      <c r="J52" s="4"/>
      <c r="K52" s="4"/>
      <c r="L52" s="4"/>
    </row>
    <row r="53" spans="2:12" ht="15.75" hidden="1">
      <c r="B53" s="4"/>
      <c r="C53" s="10">
        <v>8</v>
      </c>
      <c r="D53" s="10">
        <f t="shared" si="2"/>
        <v>5</v>
      </c>
      <c r="E53" s="60">
        <f t="shared" si="3"/>
        <v>0</v>
      </c>
      <c r="F53" s="10">
        <f t="shared" si="7"/>
        <v>0</v>
      </c>
      <c r="G53" s="10">
        <f t="shared" si="6"/>
        <v>0</v>
      </c>
      <c r="H53" s="10">
        <f t="shared" si="4"/>
        <v>0</v>
      </c>
      <c r="I53" s="10">
        <f t="shared" si="5"/>
        <v>0</v>
      </c>
      <c r="J53" s="4"/>
      <c r="K53" s="4"/>
      <c r="L53" s="4"/>
    </row>
    <row r="54" spans="2:12" ht="15.75" hidden="1">
      <c r="B54" s="4"/>
      <c r="C54" s="10">
        <v>9</v>
      </c>
      <c r="D54" s="10">
        <f t="shared" si="2"/>
        <v>5</v>
      </c>
      <c r="E54" s="60">
        <f t="shared" si="3"/>
        <v>0</v>
      </c>
      <c r="F54" s="10">
        <f t="shared" si="7"/>
        <v>0</v>
      </c>
      <c r="G54" s="10">
        <f t="shared" si="6"/>
        <v>0</v>
      </c>
      <c r="H54" s="10">
        <f t="shared" si="4"/>
        <v>0</v>
      </c>
      <c r="I54" s="10">
        <f t="shared" si="5"/>
        <v>0</v>
      </c>
      <c r="J54" s="4"/>
      <c r="K54" s="4"/>
      <c r="L54" s="4"/>
    </row>
    <row r="55" spans="2:12" ht="15.75" hidden="1">
      <c r="B55" s="4"/>
      <c r="C55" s="10">
        <v>10</v>
      </c>
      <c r="D55" s="10">
        <f t="shared" si="2"/>
        <v>5</v>
      </c>
      <c r="E55" s="60">
        <f t="shared" si="3"/>
        <v>0</v>
      </c>
      <c r="F55" s="10">
        <f t="shared" si="7"/>
        <v>0</v>
      </c>
      <c r="G55" s="10">
        <f t="shared" si="6"/>
        <v>0</v>
      </c>
      <c r="H55" s="10">
        <f t="shared" si="4"/>
        <v>0</v>
      </c>
      <c r="I55" s="10">
        <f t="shared" si="5"/>
        <v>0</v>
      </c>
      <c r="J55" s="4"/>
      <c r="K55" s="4"/>
      <c r="L55" s="4"/>
    </row>
    <row r="56" ht="15.75" hidden="1"/>
    <row r="57" ht="15.75" hidden="1">
      <c r="G57" s="69" t="s">
        <v>70</v>
      </c>
    </row>
    <row r="58" ht="15.75" hidden="1">
      <c r="E58" s="69" t="s">
        <v>75</v>
      </c>
    </row>
    <row r="59" ht="15.75" hidden="1"/>
    <row r="60" spans="5:6" ht="15.75" hidden="1">
      <c r="E60" s="1" t="s">
        <v>77</v>
      </c>
      <c r="F60" s="69" t="s">
        <v>74</v>
      </c>
    </row>
    <row r="61" ht="15.75" hidden="1"/>
    <row r="62" spans="5:6" ht="15.75" hidden="1">
      <c r="E62" s="1" t="s">
        <v>76</v>
      </c>
      <c r="F62" s="69" t="s">
        <v>78</v>
      </c>
    </row>
    <row r="63" ht="16.5"/>
    <row r="64" ht="16.5"/>
    <row r="65" ht="16.5"/>
    <row r="85" ht="16.5"/>
    <row r="86" ht="16.5"/>
  </sheetData>
  <sheetProtection password="EEF7" sheet="1" selectLockedCells="1"/>
  <mergeCells count="21">
    <mergeCell ref="B1:I1"/>
    <mergeCell ref="D2:F2"/>
    <mergeCell ref="D3:F3"/>
    <mergeCell ref="B8:C8"/>
    <mergeCell ref="B9:C9"/>
    <mergeCell ref="B11:B12"/>
    <mergeCell ref="C11:D12"/>
    <mergeCell ref="E11:H11"/>
    <mergeCell ref="I11:I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39:K39"/>
    <mergeCell ref="C44:I44"/>
  </mergeCells>
  <conditionalFormatting sqref="E13:E22">
    <cfRule type="expression" priority="1" dxfId="3" stopIfTrue="1">
      <formula>AND($D46&lt;&gt;1,$D46&lt;5)</formula>
    </cfRule>
  </conditionalFormatting>
  <conditionalFormatting sqref="F13:F22">
    <cfRule type="expression" priority="2" dxfId="0" stopIfTrue="1">
      <formula>AND($D46&lt;&gt;2,$D46&lt;5)</formula>
    </cfRule>
  </conditionalFormatting>
  <conditionalFormatting sqref="G13:G22">
    <cfRule type="expression" priority="3" dxfId="0" stopIfTrue="1">
      <formula>AND($D46&lt;&gt;3,$D46&lt;5)</formula>
    </cfRule>
  </conditionalFormatting>
  <conditionalFormatting sqref="H13:H22">
    <cfRule type="expression" priority="4" dxfId="0" stopIfTrue="1">
      <formula>AND($D46&lt;&gt;4,$D46&lt;5)</formula>
    </cfRule>
  </conditionalFormatting>
  <dataValidations count="8">
    <dataValidation type="decimal" allowBlank="1" showInputMessage="1" showErrorMessage="1" errorTitle="國定假日：" error="勞動基準法第39條規定：雇主經徵得勞工同意於國定假日工作者，工資應加倍發給，或給予補休一日。(且未滿8小時以1天計算)&#10;" sqref="G13:G22">
      <formula1>0</formula1>
      <formula2>12</formula2>
    </dataValidation>
    <dataValidation type="whole" operator="equal" allowBlank="1" showInputMessage="1" showErrorMessage="1" errorTitle="例假日：" error="除非遇到天災、事變、突發事件，否則不可要求員工上班，若違法可依法開罰2萬～100萬元罰鍰" sqref="H13:H22">
      <formula1>0</formula1>
    </dataValidation>
    <dataValidation type="decimal" allowBlank="1" showInputMessage="1" showErrorMessage="1" errorTitle="休息日上班：" error="休息日上班至多12小時" sqref="F14:F22">
      <formula1>0</formula1>
      <formula2>12</formula2>
    </dataValidation>
    <dataValidation type="decimal" allowBlank="1" showInputMessage="1" showErrorMessage="1" errorTitle="平日加班：" error="平日(每日)延長工時至多4小時" sqref="E13:E22">
      <formula1>0</formula1>
      <formula2>4</formula2>
    </dataValidation>
    <dataValidation type="textLength" operator="equal" allowBlank="1" showInputMessage="1" showErrorMessage="1" errorTitle="身份證字號" error="身份證字號應為10碼" sqref="E9">
      <formula1>10</formula1>
    </dataValidation>
    <dataValidation type="textLength" operator="equal" allowBlank="1" showInputMessage="1" showErrorMessage="1" errorTitle="立帳局號" error="立帳局號應為7碼" sqref="F9">
      <formula1>7</formula1>
    </dataValidation>
    <dataValidation type="textLength" operator="equal" allowBlank="1" showInputMessage="1" showErrorMessage="1" errorTitle="郵局帳號" error="郵局帳號應為7碼" sqref="G9">
      <formula1>7</formula1>
    </dataValidation>
    <dataValidation type="decimal" allowBlank="1" showInputMessage="1" showErrorMessage="1" errorTitle="休息日上班：" error="休息日上班至多12小時" sqref="F13">
      <formula1>0</formula1>
      <formula2>12</formula2>
    </dataValidation>
  </dataValidations>
  <printOptions horizontalCentered="1"/>
  <pageMargins left="0" right="0" top="0" bottom="0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2019-11-21T08:13:25Z</cp:lastPrinted>
  <dcterms:created xsi:type="dcterms:W3CDTF">2002-10-23T00:45:58Z</dcterms:created>
  <dcterms:modified xsi:type="dcterms:W3CDTF">2020-01-06T02:12:35Z</dcterms:modified>
  <cp:category/>
  <cp:version/>
  <cp:contentType/>
  <cp:contentStatus/>
</cp:coreProperties>
</file>